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thhubbard/Dropbox (OSI)/Initiative Resources/Team OSI/Community Coaches/Coaches Resource Library/Physical Training &amp; Development/"/>
    </mc:Choice>
  </mc:AlternateContent>
  <xr:revisionPtr revIDLastSave="0" documentId="13_ncr:1_{78CBD1DF-DA9E-3347-840A-5E0DA25D8A06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Year Plan" sheetId="2" r:id="rId1"/>
  </sheets>
  <definedNames>
    <definedName name="validFeeling">#REF!</definedName>
    <definedName name="ValidMethod">#REF!</definedName>
    <definedName name="validRace">#REF!</definedName>
  </definedNames>
  <calcPr calcId="162913"/>
</workbook>
</file>

<file path=xl/calcChain.xml><?xml version="1.0" encoding="utf-8"?>
<calcChain xmlns="http://schemas.openxmlformats.org/spreadsheetml/2006/main">
  <c r="B5" i="2" l="1"/>
  <c r="B6" i="2" s="1"/>
  <c r="M57" i="2"/>
  <c r="L57" i="2"/>
  <c r="K57" i="2"/>
  <c r="D57" i="2"/>
  <c r="C6" i="2"/>
  <c r="F53" i="2"/>
  <c r="H56" i="2" l="1"/>
  <c r="H53" i="2"/>
  <c r="H55" i="2"/>
  <c r="H54" i="2"/>
  <c r="C7" i="2"/>
  <c r="F23" i="2"/>
  <c r="F26" i="2"/>
  <c r="F29" i="2"/>
  <c r="F35" i="2"/>
  <c r="F5" i="2"/>
  <c r="F8" i="2"/>
  <c r="F11" i="2"/>
  <c r="F14" i="2"/>
  <c r="F17" i="2"/>
  <c r="F20" i="2"/>
  <c r="F32" i="2"/>
  <c r="F38" i="2"/>
  <c r="F41" i="2"/>
  <c r="F44" i="2"/>
  <c r="F47" i="2"/>
  <c r="F50" i="2"/>
  <c r="H50" i="2" l="1"/>
  <c r="H52" i="2"/>
  <c r="H51" i="2"/>
  <c r="H40" i="2"/>
  <c r="H38" i="2"/>
  <c r="H39" i="2"/>
  <c r="H16" i="2"/>
  <c r="H14" i="2"/>
  <c r="H15" i="2"/>
  <c r="F57" i="2"/>
  <c r="H7" i="2"/>
  <c r="H5" i="2"/>
  <c r="H6" i="2"/>
  <c r="H27" i="2"/>
  <c r="H28" i="2"/>
  <c r="H26" i="2"/>
  <c r="I55" i="2"/>
  <c r="J55" i="2"/>
  <c r="H43" i="2"/>
  <c r="H41" i="2"/>
  <c r="H42" i="2"/>
  <c r="H29" i="2"/>
  <c r="H31" i="2"/>
  <c r="H30" i="2"/>
  <c r="H33" i="2"/>
  <c r="H32" i="2"/>
  <c r="H34" i="2"/>
  <c r="H25" i="2"/>
  <c r="H23" i="2"/>
  <c r="H24" i="2"/>
  <c r="J53" i="2"/>
  <c r="I53" i="2"/>
  <c r="H19" i="2"/>
  <c r="H17" i="2"/>
  <c r="H18" i="2"/>
  <c r="B7" i="2"/>
  <c r="J54" i="2"/>
  <c r="I54" i="2"/>
  <c r="H49" i="2"/>
  <c r="H47" i="2"/>
  <c r="H48" i="2"/>
  <c r="H13" i="2"/>
  <c r="H11" i="2"/>
  <c r="H12" i="2"/>
  <c r="H46" i="2"/>
  <c r="H44" i="2"/>
  <c r="H45" i="2"/>
  <c r="H22" i="2"/>
  <c r="H20" i="2"/>
  <c r="H21" i="2"/>
  <c r="H10" i="2"/>
  <c r="H8" i="2"/>
  <c r="H9" i="2"/>
  <c r="H37" i="2"/>
  <c r="H35" i="2"/>
  <c r="H36" i="2"/>
  <c r="C8" i="2"/>
  <c r="I56" i="2"/>
  <c r="J56" i="2"/>
  <c r="I10" i="2" l="1"/>
  <c r="J10" i="2"/>
  <c r="I26" i="2"/>
  <c r="J26" i="2"/>
  <c r="J21" i="2"/>
  <c r="I21" i="2"/>
  <c r="B8" i="2"/>
  <c r="J25" i="2"/>
  <c r="I25" i="2"/>
  <c r="I16" i="2"/>
  <c r="J16" i="2"/>
  <c r="J41" i="2"/>
  <c r="I41" i="2"/>
  <c r="I27" i="2"/>
  <c r="J27" i="2"/>
  <c r="J39" i="2"/>
  <c r="I39" i="2"/>
  <c r="I52" i="2"/>
  <c r="J52" i="2"/>
  <c r="J45" i="2"/>
  <c r="I45" i="2"/>
  <c r="J11" i="2"/>
  <c r="I11" i="2"/>
  <c r="I49" i="2"/>
  <c r="J49" i="2"/>
  <c r="J17" i="2"/>
  <c r="I17" i="2"/>
  <c r="J5" i="2"/>
  <c r="H57" i="2"/>
  <c r="I5" i="2"/>
  <c r="J14" i="2"/>
  <c r="I14" i="2"/>
  <c r="I40" i="2"/>
  <c r="J40" i="2"/>
  <c r="C9" i="2"/>
  <c r="J44" i="2"/>
  <c r="I44" i="2"/>
  <c r="I13" i="2"/>
  <c r="J13" i="2"/>
  <c r="I19" i="2"/>
  <c r="J19" i="2"/>
  <c r="J42" i="2"/>
  <c r="I42" i="2"/>
  <c r="J28" i="2"/>
  <c r="I28" i="2"/>
  <c r="I7" i="2"/>
  <c r="J7" i="2"/>
  <c r="J51" i="2"/>
  <c r="I51" i="2"/>
  <c r="J9" i="2"/>
  <c r="I9" i="2"/>
  <c r="J20" i="2"/>
  <c r="I20" i="2"/>
  <c r="I46" i="2"/>
  <c r="J46" i="2"/>
  <c r="J48" i="2"/>
  <c r="I48" i="2"/>
  <c r="J8" i="2"/>
  <c r="I8" i="2"/>
  <c r="J12" i="2"/>
  <c r="I12" i="2"/>
  <c r="J47" i="2"/>
  <c r="I47" i="2"/>
  <c r="J18" i="2"/>
  <c r="I18" i="2"/>
  <c r="I43" i="2"/>
  <c r="J43" i="2"/>
  <c r="J6" i="2"/>
  <c r="I6" i="2"/>
  <c r="J15" i="2"/>
  <c r="I15" i="2"/>
  <c r="J38" i="2"/>
  <c r="I38" i="2"/>
  <c r="J50" i="2"/>
  <c r="I50" i="2"/>
  <c r="B9" i="2" l="1"/>
  <c r="I57" i="2"/>
  <c r="C10" i="2"/>
  <c r="J57" i="2"/>
  <c r="B10" i="2" l="1"/>
  <c r="C11" i="2"/>
  <c r="C12" i="2" l="1"/>
  <c r="B11" i="2"/>
  <c r="B12" i="2" l="1"/>
  <c r="C13" i="2"/>
  <c r="C14" i="2" l="1"/>
  <c r="B13" i="2"/>
  <c r="B14" i="2" l="1"/>
  <c r="C15" i="2"/>
  <c r="C16" i="2" l="1"/>
  <c r="B15" i="2"/>
  <c r="B16" i="2" l="1"/>
  <c r="C17" i="2"/>
  <c r="C18" i="2" l="1"/>
  <c r="B17" i="2"/>
  <c r="B18" i="2" l="1"/>
  <c r="C19" i="2"/>
  <c r="C20" i="2" l="1"/>
  <c r="B19" i="2"/>
  <c r="B20" i="2" l="1"/>
  <c r="C21" i="2"/>
  <c r="C22" i="2" l="1"/>
  <c r="B21" i="2"/>
  <c r="B22" i="2" l="1"/>
  <c r="C23" i="2"/>
  <c r="C24" i="2" l="1"/>
  <c r="B23" i="2"/>
  <c r="B24" i="2" l="1"/>
  <c r="C25" i="2"/>
  <c r="C26" i="2" l="1"/>
  <c r="B25" i="2"/>
  <c r="B26" i="2" l="1"/>
  <c r="C27" i="2"/>
  <c r="C28" i="2" l="1"/>
  <c r="B27" i="2"/>
  <c r="B28" i="2" l="1"/>
  <c r="C29" i="2"/>
  <c r="C30" i="2" l="1"/>
  <c r="B29" i="2"/>
  <c r="B30" i="2" l="1"/>
  <c r="C31" i="2"/>
  <c r="C32" i="2" l="1"/>
  <c r="B31" i="2"/>
  <c r="B32" i="2" l="1"/>
  <c r="C33" i="2"/>
  <c r="C34" i="2" l="1"/>
  <c r="B33" i="2"/>
  <c r="B34" i="2" l="1"/>
  <c r="C35" i="2"/>
  <c r="C36" i="2" l="1"/>
  <c r="B35" i="2"/>
  <c r="B36" i="2" l="1"/>
  <c r="C37" i="2"/>
  <c r="C38" i="2" l="1"/>
  <c r="B37" i="2"/>
  <c r="B38" i="2" l="1"/>
  <c r="C39" i="2"/>
  <c r="C40" i="2" l="1"/>
  <c r="B39" i="2"/>
  <c r="B40" i="2" l="1"/>
  <c r="C41" i="2"/>
  <c r="C42" i="2" l="1"/>
  <c r="B41" i="2"/>
  <c r="B42" i="2" l="1"/>
  <c r="C43" i="2"/>
  <c r="C44" i="2" l="1"/>
  <c r="B43" i="2"/>
  <c r="B44" i="2" l="1"/>
  <c r="C45" i="2"/>
  <c r="C46" i="2" l="1"/>
  <c r="B45" i="2"/>
  <c r="B46" i="2" l="1"/>
  <c r="C47" i="2"/>
  <c r="C48" i="2" l="1"/>
  <c r="B47" i="2"/>
  <c r="B48" i="2" l="1"/>
  <c r="C49" i="2"/>
  <c r="C50" i="2" l="1"/>
  <c r="B49" i="2"/>
  <c r="B50" i="2" l="1"/>
  <c r="C51" i="2"/>
  <c r="C52" i="2" l="1"/>
  <c r="B51" i="2"/>
  <c r="B52" i="2" l="1"/>
  <c r="C53" i="2"/>
  <c r="C54" i="2" l="1"/>
  <c r="B53" i="2"/>
  <c r="B54" i="2" l="1"/>
  <c r="C55" i="2"/>
  <c r="C56" i="2" l="1"/>
  <c r="B55" i="2"/>
  <c r="B56" i="2" l="1"/>
</calcChain>
</file>

<file path=xl/sharedStrings.xml><?xml version="1.0" encoding="utf-8"?>
<sst xmlns="http://schemas.openxmlformats.org/spreadsheetml/2006/main" count="19" uniqueCount="19">
  <si>
    <t>Name:</t>
  </si>
  <si>
    <t>Date</t>
  </si>
  <si>
    <t>Week #</t>
  </si>
  <si>
    <t>Year Hours:</t>
  </si>
  <si>
    <t>Period:</t>
  </si>
  <si>
    <t>Dates:</t>
  </si>
  <si>
    <t>Period Hrs</t>
  </si>
  <si>
    <t>Cycle %:</t>
  </si>
  <si>
    <t>Weekly Hrs</t>
  </si>
  <si>
    <t>L1</t>
  </si>
  <si>
    <t>L2</t>
  </si>
  <si>
    <t>L3</t>
  </si>
  <si>
    <t>L4</t>
  </si>
  <si>
    <t>L5</t>
  </si>
  <si>
    <t xml:space="preserve">Schedule </t>
  </si>
  <si>
    <t>Totals:</t>
  </si>
  <si>
    <t>OSI Athlete</t>
  </si>
  <si>
    <t>Year %</t>
  </si>
  <si>
    <t>Add training notes for each week in here; examples, focus for training block, or schedule/event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</si>
</sst>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rgb="FF000000"/>
      <name val="Arial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6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5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6" fontId="1" fillId="4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4</xdr:row>
      <xdr:rowOff>63500</xdr:rowOff>
    </xdr:from>
    <xdr:to>
      <xdr:col>13</xdr:col>
      <xdr:colOff>3149600</xdr:colOff>
      <xdr:row>53</xdr:row>
      <xdr:rowOff>139700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153DECF-50B1-7547-9ACB-15E76BAAE165}"/>
            </a:ext>
          </a:extLst>
        </xdr:cNvPr>
        <xdr:cNvGrpSpPr/>
      </xdr:nvGrpSpPr>
      <xdr:grpSpPr>
        <a:xfrm>
          <a:off x="990600" y="876300"/>
          <a:ext cx="10947400" cy="10515600"/>
          <a:chOff x="990600" y="876300"/>
          <a:chExt cx="10947400" cy="1051560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FFDA6A7D-3B34-1B44-AB20-38DC679661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alphaModFix am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0600" y="876300"/>
            <a:ext cx="10947400" cy="5080000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A69E24B-61F4-E94A-B6E3-CC45B6CA8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alphaModFix am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0600" y="6311900"/>
            <a:ext cx="10947400" cy="5080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59"/>
  <sheetViews>
    <sheetView tabSelected="1" workbookViewId="0">
      <selection activeCell="O15" sqref="O15"/>
    </sheetView>
  </sheetViews>
  <sheetFormatPr baseColWidth="10" defaultColWidth="17.33203125" defaultRowHeight="15.75" customHeight="1" x14ac:dyDescent="0.15"/>
  <cols>
    <col min="1" max="1" width="14.5" style="4" bestFit="1" customWidth="1"/>
    <col min="2" max="2" width="14" style="4" bestFit="1" customWidth="1"/>
    <col min="3" max="3" width="9.33203125" style="4" bestFit="1" customWidth="1"/>
    <col min="4" max="4" width="8.83203125" style="4" bestFit="1" customWidth="1"/>
    <col min="5" max="5" width="5.83203125" style="4" customWidth="1"/>
    <col min="6" max="6" width="13" style="4" customWidth="1"/>
    <col min="7" max="7" width="11" style="4" customWidth="1"/>
    <col min="8" max="8" width="13.83203125" style="4" bestFit="1" customWidth="1"/>
    <col min="9" max="9" width="7.1640625" style="4" bestFit="1" customWidth="1"/>
    <col min="10" max="10" width="5.83203125" style="4" bestFit="1" customWidth="1"/>
    <col min="11" max="13" width="4" style="4" bestFit="1" customWidth="1"/>
    <col min="14" max="14" width="54.1640625" style="4" customWidth="1"/>
    <col min="15" max="15" width="18.1640625" style="4" bestFit="1" customWidth="1"/>
    <col min="16" max="16" width="11" style="4" bestFit="1" customWidth="1"/>
    <col min="17" max="26" width="9.1640625" style="4" customWidth="1"/>
    <col min="27" max="16384" width="17.33203125" style="4"/>
  </cols>
  <sheetData>
    <row r="1" spans="1:26" ht="16.5" customHeight="1" x14ac:dyDescent="0.15">
      <c r="A1" s="1" t="s">
        <v>0</v>
      </c>
      <c r="B1" s="1" t="s">
        <v>16</v>
      </c>
      <c r="C1" s="1"/>
      <c r="D1" s="1"/>
      <c r="E1" s="1"/>
      <c r="F1" s="3"/>
      <c r="G1" s="1"/>
      <c r="H1" s="1"/>
      <c r="I1" s="3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15">
      <c r="A2" s="1" t="s">
        <v>3</v>
      </c>
      <c r="B2" s="5">
        <v>500</v>
      </c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15">
      <c r="A3" s="1" t="s">
        <v>1</v>
      </c>
      <c r="B3" s="2">
        <v>43220</v>
      </c>
      <c r="C3" s="1"/>
      <c r="D3" s="1"/>
      <c r="E3" s="1"/>
      <c r="F3" s="1"/>
      <c r="G3" s="1"/>
      <c r="H3" s="1"/>
      <c r="I3" s="3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15">
      <c r="A4" s="6" t="s">
        <v>4</v>
      </c>
      <c r="B4" s="6" t="s">
        <v>5</v>
      </c>
      <c r="C4" s="6" t="s">
        <v>2</v>
      </c>
      <c r="D4" s="6" t="s">
        <v>17</v>
      </c>
      <c r="E4" s="6"/>
      <c r="F4" s="7" t="s">
        <v>6</v>
      </c>
      <c r="G4" s="6" t="s">
        <v>7</v>
      </c>
      <c r="H4" s="7" t="s">
        <v>8</v>
      </c>
      <c r="I4" s="8" t="s">
        <v>9</v>
      </c>
      <c r="J4" s="8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7" x14ac:dyDescent="0.15">
      <c r="A5" s="9">
        <v>1</v>
      </c>
      <c r="B5" s="10">
        <f>B3</f>
        <v>43220</v>
      </c>
      <c r="C5" s="9">
        <v>1</v>
      </c>
      <c r="D5" s="9">
        <v>0.04</v>
      </c>
      <c r="E5" s="9"/>
      <c r="F5" s="11">
        <f>D5*B2</f>
        <v>20</v>
      </c>
      <c r="G5" s="9">
        <v>0.33</v>
      </c>
      <c r="H5" s="13">
        <f>G5*F5</f>
        <v>6.6000000000000005</v>
      </c>
      <c r="I5" s="14">
        <f t="shared" ref="I5:I21" si="0">H5*0.7</f>
        <v>4.62</v>
      </c>
      <c r="J5" s="14">
        <f t="shared" ref="J5:J21" si="1">H5*0.1</f>
        <v>0.66000000000000014</v>
      </c>
      <c r="K5" s="15"/>
      <c r="L5" s="15"/>
      <c r="M5" s="15">
        <v>1</v>
      </c>
      <c r="N5" s="19" t="s">
        <v>18</v>
      </c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15">
      <c r="A6" s="9">
        <v>1</v>
      </c>
      <c r="B6" s="10">
        <f>B5+7</f>
        <v>43227</v>
      </c>
      <c r="C6" s="9">
        <f t="shared" ref="C6:C56" si="2">C5+1</f>
        <v>2</v>
      </c>
      <c r="D6" s="12"/>
      <c r="E6" s="9"/>
      <c r="F6" s="11"/>
      <c r="G6" s="9">
        <v>0.33</v>
      </c>
      <c r="H6" s="13">
        <f t="shared" ref="H6:H7" si="3">F$5*G6</f>
        <v>6.6000000000000005</v>
      </c>
      <c r="I6" s="14">
        <f t="shared" si="0"/>
        <v>4.62</v>
      </c>
      <c r="J6" s="14">
        <f t="shared" si="1"/>
        <v>0.66000000000000014</v>
      </c>
      <c r="K6" s="15"/>
      <c r="L6" s="15">
        <v>1</v>
      </c>
      <c r="M6" s="15">
        <v>1</v>
      </c>
      <c r="N6" s="19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15">
      <c r="A7" s="9">
        <v>1</v>
      </c>
      <c r="B7" s="10">
        <f t="shared" ref="B7:B56" si="4">B6+7</f>
        <v>43234</v>
      </c>
      <c r="C7" s="9">
        <f t="shared" si="2"/>
        <v>3</v>
      </c>
      <c r="D7" s="12"/>
      <c r="E7" s="9"/>
      <c r="F7" s="11"/>
      <c r="G7" s="9">
        <v>0.34</v>
      </c>
      <c r="H7" s="13">
        <f t="shared" si="3"/>
        <v>6.8000000000000007</v>
      </c>
      <c r="I7" s="14">
        <f t="shared" si="0"/>
        <v>4.76</v>
      </c>
      <c r="J7" s="14">
        <f t="shared" si="1"/>
        <v>0.68000000000000016</v>
      </c>
      <c r="K7" s="15">
        <v>1</v>
      </c>
      <c r="L7" s="15"/>
      <c r="M7" s="15">
        <v>1</v>
      </c>
      <c r="N7" s="19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15">
      <c r="A8" s="9">
        <v>2</v>
      </c>
      <c r="B8" s="10">
        <f t="shared" si="4"/>
        <v>43241</v>
      </c>
      <c r="C8" s="9">
        <f t="shared" si="2"/>
        <v>4</v>
      </c>
      <c r="D8" s="9">
        <v>0.05</v>
      </c>
      <c r="E8" s="9"/>
      <c r="F8" s="11">
        <f>D8*B2</f>
        <v>25</v>
      </c>
      <c r="G8" s="9">
        <v>0.35</v>
      </c>
      <c r="H8" s="13">
        <f>G8*F8</f>
        <v>8.75</v>
      </c>
      <c r="I8" s="14">
        <f t="shared" si="0"/>
        <v>6.125</v>
      </c>
      <c r="J8" s="14">
        <f t="shared" si="1"/>
        <v>0.875</v>
      </c>
      <c r="K8" s="15"/>
      <c r="L8" s="15"/>
      <c r="M8" s="15">
        <v>1</v>
      </c>
      <c r="N8" s="19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15">
      <c r="A9" s="9">
        <v>2</v>
      </c>
      <c r="B9" s="10">
        <f t="shared" si="4"/>
        <v>43248</v>
      </c>
      <c r="C9" s="9">
        <f t="shared" si="2"/>
        <v>5</v>
      </c>
      <c r="D9" s="12"/>
      <c r="E9" s="9"/>
      <c r="F9" s="11"/>
      <c r="G9" s="9">
        <v>0.4</v>
      </c>
      <c r="H9" s="13">
        <f t="shared" ref="H9:H10" si="5">F$8*G9</f>
        <v>10</v>
      </c>
      <c r="I9" s="14">
        <f t="shared" si="0"/>
        <v>7</v>
      </c>
      <c r="J9" s="14">
        <f t="shared" si="1"/>
        <v>1</v>
      </c>
      <c r="K9" s="15"/>
      <c r="L9" s="15">
        <v>1</v>
      </c>
      <c r="M9" s="15">
        <v>1</v>
      </c>
      <c r="N9" s="19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15">
      <c r="A10" s="9">
        <v>2</v>
      </c>
      <c r="B10" s="10">
        <f t="shared" si="4"/>
        <v>43255</v>
      </c>
      <c r="C10" s="9">
        <f t="shared" si="2"/>
        <v>6</v>
      </c>
      <c r="D10" s="12"/>
      <c r="E10" s="9"/>
      <c r="F10" s="11"/>
      <c r="G10" s="9">
        <v>0.25</v>
      </c>
      <c r="H10" s="13">
        <f t="shared" si="5"/>
        <v>6.25</v>
      </c>
      <c r="I10" s="14">
        <f t="shared" si="0"/>
        <v>4.375</v>
      </c>
      <c r="J10" s="14">
        <f t="shared" si="1"/>
        <v>0.625</v>
      </c>
      <c r="K10" s="15">
        <v>1</v>
      </c>
      <c r="L10" s="15"/>
      <c r="M10" s="15">
        <v>1</v>
      </c>
      <c r="N10" s="19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15">
      <c r="A11" s="9">
        <v>3</v>
      </c>
      <c r="B11" s="10">
        <f t="shared" si="4"/>
        <v>43262</v>
      </c>
      <c r="C11" s="9">
        <f t="shared" si="2"/>
        <v>7</v>
      </c>
      <c r="D11" s="9">
        <v>7.0000000000000007E-2</v>
      </c>
      <c r="E11" s="9"/>
      <c r="F11" s="11">
        <f>D11*B2</f>
        <v>35</v>
      </c>
      <c r="G11" s="9">
        <v>0.35</v>
      </c>
      <c r="H11" s="13">
        <f>G11*F11</f>
        <v>12.25</v>
      </c>
      <c r="I11" s="14">
        <f t="shared" si="0"/>
        <v>8.5749999999999993</v>
      </c>
      <c r="J11" s="14">
        <f t="shared" si="1"/>
        <v>1.2250000000000001</v>
      </c>
      <c r="K11" s="15"/>
      <c r="L11" s="15"/>
      <c r="M11" s="15">
        <v>1</v>
      </c>
      <c r="N11" s="19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15">
      <c r="A12" s="9">
        <v>3</v>
      </c>
      <c r="B12" s="10">
        <f t="shared" si="4"/>
        <v>43269</v>
      </c>
      <c r="C12" s="9">
        <f t="shared" si="2"/>
        <v>8</v>
      </c>
      <c r="D12" s="12"/>
      <c r="E12" s="9"/>
      <c r="F12" s="11"/>
      <c r="G12" s="9">
        <v>0.4</v>
      </c>
      <c r="H12" s="13">
        <f t="shared" ref="H12:H13" si="6">F$11*G12</f>
        <v>14</v>
      </c>
      <c r="I12" s="14">
        <f t="shared" si="0"/>
        <v>9.7999999999999989</v>
      </c>
      <c r="J12" s="14">
        <f t="shared" si="1"/>
        <v>1.4000000000000001</v>
      </c>
      <c r="K12" s="15"/>
      <c r="L12" s="15">
        <v>1</v>
      </c>
      <c r="M12" s="15">
        <v>1</v>
      </c>
      <c r="N12" s="19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15">
      <c r="A13" s="9">
        <v>3</v>
      </c>
      <c r="B13" s="10">
        <f t="shared" si="4"/>
        <v>43276</v>
      </c>
      <c r="C13" s="9">
        <f t="shared" si="2"/>
        <v>9</v>
      </c>
      <c r="D13" s="12"/>
      <c r="E13" s="9"/>
      <c r="F13" s="11"/>
      <c r="G13" s="9">
        <v>0.25</v>
      </c>
      <c r="H13" s="13">
        <f t="shared" si="6"/>
        <v>8.75</v>
      </c>
      <c r="I13" s="14">
        <f t="shared" si="0"/>
        <v>6.125</v>
      </c>
      <c r="J13" s="14">
        <f t="shared" si="1"/>
        <v>0.875</v>
      </c>
      <c r="K13" s="15">
        <v>1</v>
      </c>
      <c r="L13" s="15"/>
      <c r="M13" s="15">
        <v>1</v>
      </c>
      <c r="N13" s="19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15">
      <c r="A14" s="9">
        <v>4</v>
      </c>
      <c r="B14" s="10">
        <f t="shared" si="4"/>
        <v>43283</v>
      </c>
      <c r="C14" s="9">
        <f t="shared" si="2"/>
        <v>10</v>
      </c>
      <c r="D14" s="9">
        <v>0.08</v>
      </c>
      <c r="E14" s="9"/>
      <c r="F14" s="11">
        <f>D14*B2</f>
        <v>40</v>
      </c>
      <c r="G14" s="9">
        <v>0.37</v>
      </c>
      <c r="H14" s="13">
        <f>G14*F14</f>
        <v>14.8</v>
      </c>
      <c r="I14" s="14">
        <f t="shared" si="0"/>
        <v>10.36</v>
      </c>
      <c r="J14" s="14">
        <f t="shared" si="1"/>
        <v>1.4800000000000002</v>
      </c>
      <c r="K14" s="15">
        <v>2</v>
      </c>
      <c r="L14" s="15">
        <v>1</v>
      </c>
      <c r="M14" s="15">
        <v>1</v>
      </c>
      <c r="N14" s="19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15">
      <c r="A15" s="9">
        <v>4</v>
      </c>
      <c r="B15" s="10">
        <f t="shared" si="4"/>
        <v>43290</v>
      </c>
      <c r="C15" s="9">
        <f t="shared" si="2"/>
        <v>11</v>
      </c>
      <c r="D15" s="12"/>
      <c r="E15" s="9"/>
      <c r="F15" s="11"/>
      <c r="G15" s="9">
        <v>0.39</v>
      </c>
      <c r="H15" s="13">
        <f t="shared" ref="H15:H16" si="7">F$14*G15</f>
        <v>15.600000000000001</v>
      </c>
      <c r="I15" s="14">
        <f t="shared" si="0"/>
        <v>10.92</v>
      </c>
      <c r="J15" s="14">
        <f t="shared" si="1"/>
        <v>1.5600000000000003</v>
      </c>
      <c r="K15" s="15">
        <v>2</v>
      </c>
      <c r="L15" s="15"/>
      <c r="M15" s="15">
        <v>1</v>
      </c>
      <c r="N15" s="19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15">
      <c r="A16" s="9">
        <v>4</v>
      </c>
      <c r="B16" s="10">
        <f t="shared" si="4"/>
        <v>43297</v>
      </c>
      <c r="C16" s="9">
        <f t="shared" si="2"/>
        <v>12</v>
      </c>
      <c r="D16" s="12"/>
      <c r="E16" s="9"/>
      <c r="F16" s="11"/>
      <c r="G16" s="9">
        <v>0.23</v>
      </c>
      <c r="H16" s="13">
        <f t="shared" si="7"/>
        <v>9.2000000000000011</v>
      </c>
      <c r="I16" s="14">
        <f t="shared" si="0"/>
        <v>6.44</v>
      </c>
      <c r="J16" s="14">
        <f t="shared" si="1"/>
        <v>0.92000000000000015</v>
      </c>
      <c r="K16" s="15">
        <v>1</v>
      </c>
      <c r="L16" s="15">
        <v>1</v>
      </c>
      <c r="M16" s="15">
        <v>1</v>
      </c>
      <c r="N16" s="19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15">
      <c r="A17" s="9">
        <v>5</v>
      </c>
      <c r="B17" s="10">
        <f t="shared" si="4"/>
        <v>43304</v>
      </c>
      <c r="C17" s="9">
        <f t="shared" si="2"/>
        <v>13</v>
      </c>
      <c r="D17" s="9">
        <v>0.08</v>
      </c>
      <c r="E17" s="9"/>
      <c r="F17" s="11">
        <f>D17*B2</f>
        <v>40</v>
      </c>
      <c r="G17" s="9">
        <v>0.33</v>
      </c>
      <c r="H17" s="13">
        <f>G17*F17</f>
        <v>13.200000000000001</v>
      </c>
      <c r="I17" s="14">
        <f t="shared" si="0"/>
        <v>9.24</v>
      </c>
      <c r="J17" s="14">
        <f t="shared" si="1"/>
        <v>1.3200000000000003</v>
      </c>
      <c r="K17" s="15">
        <v>1</v>
      </c>
      <c r="L17" s="15"/>
      <c r="M17" s="15"/>
      <c r="N17" s="19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15">
      <c r="A18" s="9">
        <v>5</v>
      </c>
      <c r="B18" s="10">
        <f t="shared" si="4"/>
        <v>43311</v>
      </c>
      <c r="C18" s="9">
        <f t="shared" si="2"/>
        <v>14</v>
      </c>
      <c r="D18" s="12"/>
      <c r="E18" s="9"/>
      <c r="F18" s="11"/>
      <c r="G18" s="9">
        <v>0.46</v>
      </c>
      <c r="H18" s="13">
        <f t="shared" ref="H18:H19" si="8">F$17*G18</f>
        <v>18.400000000000002</v>
      </c>
      <c r="I18" s="14">
        <f t="shared" si="0"/>
        <v>12.88</v>
      </c>
      <c r="J18" s="14">
        <f t="shared" si="1"/>
        <v>1.8400000000000003</v>
      </c>
      <c r="K18" s="15">
        <v>2</v>
      </c>
      <c r="L18" s="15">
        <v>2</v>
      </c>
      <c r="M18" s="15">
        <v>2</v>
      </c>
      <c r="N18" s="19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15">
      <c r="A19" s="9">
        <v>5</v>
      </c>
      <c r="B19" s="10">
        <f t="shared" si="4"/>
        <v>43318</v>
      </c>
      <c r="C19" s="9">
        <f t="shared" si="2"/>
        <v>15</v>
      </c>
      <c r="D19" s="12"/>
      <c r="E19" s="9"/>
      <c r="F19" s="11"/>
      <c r="G19" s="9">
        <v>0.21</v>
      </c>
      <c r="H19" s="13">
        <f t="shared" si="8"/>
        <v>8.4</v>
      </c>
      <c r="I19" s="14">
        <f t="shared" si="0"/>
        <v>5.88</v>
      </c>
      <c r="J19" s="14">
        <f t="shared" si="1"/>
        <v>0.84000000000000008</v>
      </c>
      <c r="K19" s="15">
        <v>2</v>
      </c>
      <c r="L19" s="15"/>
      <c r="M19" s="15">
        <v>1</v>
      </c>
      <c r="N19" s="19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15">
      <c r="A20" s="9">
        <v>6</v>
      </c>
      <c r="B20" s="10">
        <f t="shared" si="4"/>
        <v>43325</v>
      </c>
      <c r="C20" s="9">
        <f t="shared" si="2"/>
        <v>16</v>
      </c>
      <c r="D20" s="9">
        <v>0.06</v>
      </c>
      <c r="E20" s="9"/>
      <c r="F20" s="11">
        <f>D20*B2</f>
        <v>30</v>
      </c>
      <c r="G20" s="9">
        <v>0.33</v>
      </c>
      <c r="H20" s="13">
        <f>G20*F20</f>
        <v>9.9</v>
      </c>
      <c r="I20" s="14">
        <f t="shared" si="0"/>
        <v>6.93</v>
      </c>
      <c r="J20" s="14">
        <f t="shared" si="1"/>
        <v>0.9900000000000001</v>
      </c>
      <c r="K20" s="15">
        <v>1</v>
      </c>
      <c r="L20" s="15">
        <v>1</v>
      </c>
      <c r="M20" s="15">
        <v>1</v>
      </c>
      <c r="N20" s="19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15">
      <c r="A21" s="9">
        <v>6</v>
      </c>
      <c r="B21" s="10">
        <f t="shared" si="4"/>
        <v>43332</v>
      </c>
      <c r="C21" s="9">
        <f t="shared" si="2"/>
        <v>17</v>
      </c>
      <c r="D21" s="12"/>
      <c r="E21" s="9"/>
      <c r="F21" s="11"/>
      <c r="G21" s="9">
        <v>0.4</v>
      </c>
      <c r="H21" s="13">
        <f t="shared" ref="H21:H22" si="9">F$20*G21</f>
        <v>12</v>
      </c>
      <c r="I21" s="14">
        <f t="shared" si="0"/>
        <v>8.3999999999999986</v>
      </c>
      <c r="J21" s="14">
        <f t="shared" si="1"/>
        <v>1.2000000000000002</v>
      </c>
      <c r="K21" s="15"/>
      <c r="L21" s="15"/>
      <c r="M21" s="15"/>
      <c r="N21" s="19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15">
      <c r="A22" s="9">
        <v>6</v>
      </c>
      <c r="B22" s="10">
        <f t="shared" si="4"/>
        <v>43339</v>
      </c>
      <c r="C22" s="9">
        <f t="shared" si="2"/>
        <v>18</v>
      </c>
      <c r="D22" s="12"/>
      <c r="E22" s="9"/>
      <c r="F22" s="11"/>
      <c r="G22" s="9">
        <v>0.27</v>
      </c>
      <c r="H22" s="13">
        <f t="shared" si="9"/>
        <v>8.1000000000000014</v>
      </c>
      <c r="I22" s="16"/>
      <c r="J22" s="15"/>
      <c r="K22" s="15">
        <v>1</v>
      </c>
      <c r="L22" s="15">
        <v>3</v>
      </c>
      <c r="M22" s="15">
        <v>3</v>
      </c>
      <c r="N22" s="19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15">
      <c r="A23" s="9">
        <v>7</v>
      </c>
      <c r="B23" s="10">
        <f t="shared" si="4"/>
        <v>43346</v>
      </c>
      <c r="C23" s="9">
        <f t="shared" si="2"/>
        <v>19</v>
      </c>
      <c r="D23" s="9">
        <v>0.06</v>
      </c>
      <c r="E23" s="9"/>
      <c r="F23" s="11">
        <f>D23*B2</f>
        <v>30</v>
      </c>
      <c r="G23" s="9">
        <v>0.33</v>
      </c>
      <c r="H23" s="13">
        <f>G23*F23</f>
        <v>9.9</v>
      </c>
      <c r="I23" s="16"/>
      <c r="J23" s="15"/>
      <c r="K23" s="15">
        <v>1</v>
      </c>
      <c r="L23" s="15">
        <v>3</v>
      </c>
      <c r="M23" s="15">
        <v>3</v>
      </c>
      <c r="N23" s="19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15">
      <c r="A24" s="9">
        <v>7</v>
      </c>
      <c r="B24" s="10">
        <f t="shared" si="4"/>
        <v>43353</v>
      </c>
      <c r="C24" s="9">
        <f t="shared" si="2"/>
        <v>20</v>
      </c>
      <c r="D24" s="12"/>
      <c r="E24" s="9"/>
      <c r="F24" s="11"/>
      <c r="G24" s="9">
        <v>0.4</v>
      </c>
      <c r="H24" s="13">
        <f t="shared" ref="H24:H25" si="10">F$23*G24</f>
        <v>12</v>
      </c>
      <c r="I24" s="16"/>
      <c r="J24" s="15"/>
      <c r="K24" s="15">
        <v>1</v>
      </c>
      <c r="L24" s="15"/>
      <c r="M24" s="15"/>
      <c r="N24" s="19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15">
      <c r="A25" s="9">
        <v>7</v>
      </c>
      <c r="B25" s="10">
        <f t="shared" si="4"/>
        <v>43360</v>
      </c>
      <c r="C25" s="9">
        <f t="shared" si="2"/>
        <v>21</v>
      </c>
      <c r="D25" s="12"/>
      <c r="E25" s="9"/>
      <c r="F25" s="11"/>
      <c r="G25" s="9">
        <v>0.27</v>
      </c>
      <c r="H25" s="13">
        <f t="shared" si="10"/>
        <v>8.1000000000000014</v>
      </c>
      <c r="I25" s="14">
        <f t="shared" ref="I25:I28" si="11">H25*0.7</f>
        <v>5.6700000000000008</v>
      </c>
      <c r="J25" s="14">
        <f t="shared" ref="J25:J28" si="12">H25*0.1</f>
        <v>0.81000000000000016</v>
      </c>
      <c r="K25" s="15">
        <v>2</v>
      </c>
      <c r="L25" s="15">
        <v>1</v>
      </c>
      <c r="M25" s="15"/>
      <c r="N25" s="19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15">
      <c r="A26" s="9">
        <v>8</v>
      </c>
      <c r="B26" s="10">
        <f t="shared" si="4"/>
        <v>43367</v>
      </c>
      <c r="C26" s="9">
        <f t="shared" si="2"/>
        <v>22</v>
      </c>
      <c r="D26" s="9">
        <v>0.08</v>
      </c>
      <c r="E26" s="9"/>
      <c r="F26" s="11">
        <f>D26*B2</f>
        <v>40</v>
      </c>
      <c r="G26" s="9">
        <v>0.42</v>
      </c>
      <c r="H26" s="13">
        <f>G26*F26</f>
        <v>16.8</v>
      </c>
      <c r="I26" s="14">
        <f t="shared" si="11"/>
        <v>11.76</v>
      </c>
      <c r="J26" s="14">
        <f t="shared" si="12"/>
        <v>1.6800000000000002</v>
      </c>
      <c r="K26" s="15">
        <v>1</v>
      </c>
      <c r="L26" s="15"/>
      <c r="M26" s="15">
        <v>1</v>
      </c>
      <c r="N26" s="19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15">
      <c r="A27" s="9">
        <v>8</v>
      </c>
      <c r="B27" s="10">
        <f t="shared" si="4"/>
        <v>43374</v>
      </c>
      <c r="C27" s="9">
        <f t="shared" si="2"/>
        <v>23</v>
      </c>
      <c r="D27" s="12"/>
      <c r="E27" s="9"/>
      <c r="F27" s="11"/>
      <c r="G27" s="9">
        <v>0.33</v>
      </c>
      <c r="H27" s="13">
        <f t="shared" ref="H27:H28" si="13">F$26*G27</f>
        <v>13.200000000000001</v>
      </c>
      <c r="I27" s="14">
        <f t="shared" si="11"/>
        <v>9.24</v>
      </c>
      <c r="J27" s="14">
        <f t="shared" si="12"/>
        <v>1.3200000000000003</v>
      </c>
      <c r="K27" s="15">
        <v>2</v>
      </c>
      <c r="L27" s="15">
        <v>1</v>
      </c>
      <c r="M27" s="15"/>
      <c r="N27" s="19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15">
      <c r="A28" s="9">
        <v>8</v>
      </c>
      <c r="B28" s="10">
        <f t="shared" si="4"/>
        <v>43381</v>
      </c>
      <c r="C28" s="9">
        <f t="shared" si="2"/>
        <v>24</v>
      </c>
      <c r="D28" s="12"/>
      <c r="E28" s="9"/>
      <c r="F28" s="11"/>
      <c r="G28" s="9">
        <v>0.25</v>
      </c>
      <c r="H28" s="13">
        <f t="shared" si="13"/>
        <v>10</v>
      </c>
      <c r="I28" s="14">
        <f t="shared" si="11"/>
        <v>7</v>
      </c>
      <c r="J28" s="14">
        <f t="shared" si="12"/>
        <v>1</v>
      </c>
      <c r="K28" s="15"/>
      <c r="L28" s="15"/>
      <c r="M28" s="15">
        <v>1</v>
      </c>
      <c r="N28" s="19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15">
      <c r="A29" s="9">
        <v>9</v>
      </c>
      <c r="B29" s="10">
        <f t="shared" si="4"/>
        <v>43388</v>
      </c>
      <c r="C29" s="9">
        <f t="shared" si="2"/>
        <v>25</v>
      </c>
      <c r="D29" s="9">
        <v>7.0000000000000007E-2</v>
      </c>
      <c r="E29" s="9"/>
      <c r="F29" s="11">
        <f>D29*B2</f>
        <v>35</v>
      </c>
      <c r="G29" s="9">
        <v>0.33</v>
      </c>
      <c r="H29" s="13">
        <f>G29*F29</f>
        <v>11.55</v>
      </c>
      <c r="I29" s="16"/>
      <c r="J29" s="15"/>
      <c r="K29" s="15">
        <v>1</v>
      </c>
      <c r="L29" s="15">
        <v>3</v>
      </c>
      <c r="M29" s="15">
        <v>3</v>
      </c>
      <c r="N29" s="19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15">
      <c r="A30" s="9">
        <v>9</v>
      </c>
      <c r="B30" s="10">
        <f t="shared" si="4"/>
        <v>43395</v>
      </c>
      <c r="C30" s="9">
        <f t="shared" si="2"/>
        <v>26</v>
      </c>
      <c r="D30" s="12"/>
      <c r="E30" s="9"/>
      <c r="F30" s="11"/>
      <c r="G30" s="9">
        <v>0.4</v>
      </c>
      <c r="H30" s="13">
        <f t="shared" ref="H30:H31" si="14">F$29*G30</f>
        <v>14</v>
      </c>
      <c r="I30" s="16"/>
      <c r="J30" s="15"/>
      <c r="K30" s="15">
        <v>1</v>
      </c>
      <c r="L30" s="15">
        <v>3</v>
      </c>
      <c r="M30" s="15">
        <v>3</v>
      </c>
      <c r="N30" s="19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15">
      <c r="A31" s="9">
        <v>9</v>
      </c>
      <c r="B31" s="10">
        <f t="shared" si="4"/>
        <v>43402</v>
      </c>
      <c r="C31" s="9">
        <f t="shared" si="2"/>
        <v>27</v>
      </c>
      <c r="D31" s="12"/>
      <c r="E31" s="9"/>
      <c r="F31" s="11"/>
      <c r="G31" s="9">
        <v>0.27</v>
      </c>
      <c r="H31" s="13">
        <f t="shared" si="14"/>
        <v>9.4500000000000011</v>
      </c>
      <c r="I31" s="16"/>
      <c r="J31" s="15"/>
      <c r="K31" s="15">
        <v>2</v>
      </c>
      <c r="L31" s="15">
        <v>1</v>
      </c>
      <c r="M31" s="15"/>
      <c r="N31" s="19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15">
      <c r="A32" s="9">
        <v>10</v>
      </c>
      <c r="B32" s="10">
        <f t="shared" si="4"/>
        <v>43409</v>
      </c>
      <c r="C32" s="9">
        <f t="shared" si="2"/>
        <v>28</v>
      </c>
      <c r="D32" s="9">
        <v>0.09</v>
      </c>
      <c r="E32" s="9"/>
      <c r="F32" s="11">
        <f>D32*B2</f>
        <v>45</v>
      </c>
      <c r="G32" s="9">
        <v>0.21</v>
      </c>
      <c r="H32" s="13">
        <f>G32*F32</f>
        <v>9.4499999999999993</v>
      </c>
      <c r="I32" s="16"/>
      <c r="J32" s="15"/>
      <c r="K32" s="15">
        <v>1</v>
      </c>
      <c r="L32" s="15">
        <v>3</v>
      </c>
      <c r="M32" s="15">
        <v>3</v>
      </c>
      <c r="N32" s="19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15">
      <c r="A33" s="9">
        <v>10</v>
      </c>
      <c r="B33" s="10">
        <f t="shared" si="4"/>
        <v>43416</v>
      </c>
      <c r="C33" s="9">
        <f t="shared" si="2"/>
        <v>29</v>
      </c>
      <c r="D33" s="12"/>
      <c r="E33" s="9"/>
      <c r="F33" s="11"/>
      <c r="G33" s="9">
        <v>0.33</v>
      </c>
      <c r="H33" s="13">
        <f t="shared" ref="H33:H34" si="15">F$32*G33</f>
        <v>14.850000000000001</v>
      </c>
      <c r="I33" s="16"/>
      <c r="J33" s="15"/>
      <c r="K33" s="15">
        <v>1</v>
      </c>
      <c r="L33" s="15"/>
      <c r="M33" s="15">
        <v>2</v>
      </c>
      <c r="N33" s="19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15">
      <c r="A34" s="9">
        <v>10</v>
      </c>
      <c r="B34" s="10">
        <f t="shared" si="4"/>
        <v>43423</v>
      </c>
      <c r="C34" s="9">
        <f t="shared" si="2"/>
        <v>30</v>
      </c>
      <c r="D34" s="12"/>
      <c r="E34" s="9"/>
      <c r="F34" s="11"/>
      <c r="G34" s="9">
        <v>0.46</v>
      </c>
      <c r="H34" s="13">
        <f t="shared" si="15"/>
        <v>20.7</v>
      </c>
      <c r="I34" s="16"/>
      <c r="J34" s="15"/>
      <c r="K34" s="15">
        <v>1</v>
      </c>
      <c r="L34" s="15">
        <v>2</v>
      </c>
      <c r="M34" s="15">
        <v>2</v>
      </c>
      <c r="N34" s="19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15">
      <c r="A35" s="9">
        <v>11</v>
      </c>
      <c r="B35" s="10">
        <f t="shared" si="4"/>
        <v>43430</v>
      </c>
      <c r="C35" s="9">
        <f t="shared" si="2"/>
        <v>31</v>
      </c>
      <c r="D35" s="9">
        <v>0.05</v>
      </c>
      <c r="E35" s="9"/>
      <c r="F35" s="11">
        <f>D35*B2</f>
        <v>25</v>
      </c>
      <c r="G35" s="9">
        <v>0.3</v>
      </c>
      <c r="H35" s="13">
        <f>G35*F35</f>
        <v>7.5</v>
      </c>
      <c r="I35" s="16"/>
      <c r="J35" s="15"/>
      <c r="K35" s="15">
        <v>1</v>
      </c>
      <c r="L35" s="15">
        <v>2</v>
      </c>
      <c r="M35" s="15">
        <v>2</v>
      </c>
      <c r="N35" s="19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15">
      <c r="A36" s="9">
        <v>11</v>
      </c>
      <c r="B36" s="10">
        <f t="shared" si="4"/>
        <v>43437</v>
      </c>
      <c r="C36" s="9">
        <f t="shared" si="2"/>
        <v>32</v>
      </c>
      <c r="D36" s="12"/>
      <c r="E36" s="9"/>
      <c r="F36" s="11"/>
      <c r="G36" s="9">
        <v>0.4</v>
      </c>
      <c r="H36" s="13">
        <f t="shared" ref="H36:H37" si="16">F$35*G36</f>
        <v>10</v>
      </c>
      <c r="I36" s="16"/>
      <c r="J36" s="15"/>
      <c r="K36" s="15">
        <v>2</v>
      </c>
      <c r="L36" s="15">
        <v>1</v>
      </c>
      <c r="M36" s="15">
        <v>1</v>
      </c>
      <c r="N36" s="19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15">
      <c r="A37" s="9">
        <v>11</v>
      </c>
      <c r="B37" s="10">
        <f t="shared" si="4"/>
        <v>43444</v>
      </c>
      <c r="C37" s="9">
        <f t="shared" si="2"/>
        <v>33</v>
      </c>
      <c r="D37" s="12"/>
      <c r="E37" s="9"/>
      <c r="F37" s="11"/>
      <c r="G37" s="9">
        <v>0.3</v>
      </c>
      <c r="H37" s="13">
        <f t="shared" si="16"/>
        <v>7.5</v>
      </c>
      <c r="I37" s="16"/>
      <c r="J37" s="15"/>
      <c r="K37" s="15">
        <v>2</v>
      </c>
      <c r="L37" s="15">
        <v>1</v>
      </c>
      <c r="M37" s="15">
        <v>1</v>
      </c>
      <c r="N37" s="19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15">
      <c r="A38" s="9">
        <v>12</v>
      </c>
      <c r="B38" s="10">
        <f t="shared" si="4"/>
        <v>43451</v>
      </c>
      <c r="C38" s="9">
        <f t="shared" si="2"/>
        <v>34</v>
      </c>
      <c r="D38" s="9">
        <v>0.04</v>
      </c>
      <c r="E38" s="9"/>
      <c r="F38" s="11">
        <f>D38*B2</f>
        <v>20</v>
      </c>
      <c r="G38" s="9">
        <v>0.3</v>
      </c>
      <c r="H38" s="13">
        <f>G38*F38</f>
        <v>6</v>
      </c>
      <c r="I38" s="14">
        <f t="shared" ref="I38:I46" si="17">H38*0.65</f>
        <v>3.9000000000000004</v>
      </c>
      <c r="J38" s="14">
        <f t="shared" ref="J38:J56" si="18">H38*0.1</f>
        <v>0.60000000000000009</v>
      </c>
      <c r="K38" s="15">
        <v>1</v>
      </c>
      <c r="L38" s="15">
        <v>2</v>
      </c>
      <c r="M38" s="15">
        <v>2</v>
      </c>
      <c r="N38" s="19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15">
      <c r="A39" s="9">
        <v>12</v>
      </c>
      <c r="B39" s="10">
        <f t="shared" si="4"/>
        <v>43458</v>
      </c>
      <c r="C39" s="9">
        <f t="shared" si="2"/>
        <v>35</v>
      </c>
      <c r="D39" s="12"/>
      <c r="E39" s="9"/>
      <c r="F39" s="11"/>
      <c r="G39" s="9">
        <v>0.4</v>
      </c>
      <c r="H39" s="13">
        <f t="shared" ref="H39:H40" si="19">F$38*G39</f>
        <v>8</v>
      </c>
      <c r="I39" s="14">
        <f t="shared" si="17"/>
        <v>5.2</v>
      </c>
      <c r="J39" s="14">
        <f t="shared" si="18"/>
        <v>0.8</v>
      </c>
      <c r="K39" s="15"/>
      <c r="L39" s="15">
        <v>2</v>
      </c>
      <c r="M39" s="15">
        <v>1</v>
      </c>
      <c r="N39" s="19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15">
      <c r="A40" s="9">
        <v>12</v>
      </c>
      <c r="B40" s="10">
        <f t="shared" si="4"/>
        <v>43465</v>
      </c>
      <c r="C40" s="9">
        <f t="shared" si="2"/>
        <v>36</v>
      </c>
      <c r="D40" s="12"/>
      <c r="E40" s="9"/>
      <c r="F40" s="11"/>
      <c r="G40" s="9">
        <v>0.3</v>
      </c>
      <c r="H40" s="13">
        <f t="shared" si="19"/>
        <v>6</v>
      </c>
      <c r="I40" s="14">
        <f t="shared" si="17"/>
        <v>3.9000000000000004</v>
      </c>
      <c r="J40" s="14">
        <f t="shared" si="18"/>
        <v>0.60000000000000009</v>
      </c>
      <c r="K40" s="15">
        <v>1</v>
      </c>
      <c r="L40" s="15">
        <v>2</v>
      </c>
      <c r="M40" s="15">
        <v>1</v>
      </c>
      <c r="N40" s="19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15">
      <c r="A41" s="9">
        <v>13</v>
      </c>
      <c r="B41" s="10">
        <f t="shared" si="4"/>
        <v>43472</v>
      </c>
      <c r="C41" s="9">
        <f t="shared" si="2"/>
        <v>37</v>
      </c>
      <c r="D41" s="9">
        <v>0.05</v>
      </c>
      <c r="E41" s="9"/>
      <c r="F41" s="11">
        <f>D41*B2</f>
        <v>25</v>
      </c>
      <c r="G41" s="9">
        <v>0.3</v>
      </c>
      <c r="H41" s="13">
        <f>G41*F41</f>
        <v>7.5</v>
      </c>
      <c r="I41" s="14">
        <f t="shared" si="17"/>
        <v>4.875</v>
      </c>
      <c r="J41" s="14">
        <f t="shared" si="18"/>
        <v>0.75</v>
      </c>
      <c r="K41" s="15">
        <v>2</v>
      </c>
      <c r="L41" s="15">
        <v>1</v>
      </c>
      <c r="M41" s="15">
        <v>1</v>
      </c>
      <c r="N41" s="19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15">
      <c r="A42" s="9">
        <v>13</v>
      </c>
      <c r="B42" s="10">
        <f t="shared" si="4"/>
        <v>43479</v>
      </c>
      <c r="C42" s="9">
        <f t="shared" si="2"/>
        <v>38</v>
      </c>
      <c r="D42" s="12"/>
      <c r="E42" s="9"/>
      <c r="F42" s="11"/>
      <c r="G42" s="9">
        <v>0.4</v>
      </c>
      <c r="H42" s="13">
        <f t="shared" ref="H42:H43" si="20">F$41*G42</f>
        <v>10</v>
      </c>
      <c r="I42" s="14">
        <f t="shared" si="17"/>
        <v>6.5</v>
      </c>
      <c r="J42" s="14">
        <f t="shared" si="18"/>
        <v>1</v>
      </c>
      <c r="K42" s="15"/>
      <c r="L42" s="15">
        <v>4</v>
      </c>
      <c r="M42" s="15">
        <v>2</v>
      </c>
      <c r="N42" s="19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15">
      <c r="A43" s="9">
        <v>13</v>
      </c>
      <c r="B43" s="10">
        <f t="shared" si="4"/>
        <v>43486</v>
      </c>
      <c r="C43" s="9">
        <f t="shared" si="2"/>
        <v>39</v>
      </c>
      <c r="D43" s="12"/>
      <c r="E43" s="9"/>
      <c r="F43" s="11"/>
      <c r="G43" s="9">
        <v>0.3</v>
      </c>
      <c r="H43" s="13">
        <f t="shared" si="20"/>
        <v>7.5</v>
      </c>
      <c r="I43" s="14">
        <f t="shared" si="17"/>
        <v>4.875</v>
      </c>
      <c r="J43" s="14">
        <f t="shared" si="18"/>
        <v>0.75</v>
      </c>
      <c r="K43" s="15"/>
      <c r="L43" s="15">
        <v>2</v>
      </c>
      <c r="M43" s="15">
        <v>1</v>
      </c>
      <c r="N43" s="19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15">
      <c r="A44" s="9">
        <v>14</v>
      </c>
      <c r="B44" s="10">
        <f t="shared" si="4"/>
        <v>43493</v>
      </c>
      <c r="C44" s="9">
        <f t="shared" si="2"/>
        <v>40</v>
      </c>
      <c r="D44" s="9">
        <v>0.06</v>
      </c>
      <c r="E44" s="9"/>
      <c r="F44" s="11">
        <f>D44*B2</f>
        <v>30</v>
      </c>
      <c r="G44" s="9">
        <v>0.33</v>
      </c>
      <c r="H44" s="13">
        <f>G44*F44</f>
        <v>9.9</v>
      </c>
      <c r="I44" s="14">
        <f t="shared" si="17"/>
        <v>6.4350000000000005</v>
      </c>
      <c r="J44" s="14">
        <f t="shared" si="18"/>
        <v>0.9900000000000001</v>
      </c>
      <c r="K44" s="15">
        <v>1</v>
      </c>
      <c r="L44" s="15">
        <v>1</v>
      </c>
      <c r="M44" s="15">
        <v>1</v>
      </c>
      <c r="N44" s="19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15">
      <c r="A45" s="9">
        <v>14</v>
      </c>
      <c r="B45" s="10">
        <f t="shared" si="4"/>
        <v>43500</v>
      </c>
      <c r="C45" s="9">
        <f t="shared" si="2"/>
        <v>41</v>
      </c>
      <c r="D45" s="12"/>
      <c r="E45" s="9"/>
      <c r="F45" s="11"/>
      <c r="G45" s="9">
        <v>0.4</v>
      </c>
      <c r="H45" s="13">
        <f t="shared" ref="H45:H46" si="21">F$44*G45</f>
        <v>12</v>
      </c>
      <c r="I45" s="14">
        <f t="shared" si="17"/>
        <v>7.8000000000000007</v>
      </c>
      <c r="J45" s="14">
        <f t="shared" si="18"/>
        <v>1.2000000000000002</v>
      </c>
      <c r="K45" s="15">
        <v>1</v>
      </c>
      <c r="L45" s="15"/>
      <c r="M45" s="15"/>
      <c r="N45" s="19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15">
      <c r="A46" s="9">
        <v>14</v>
      </c>
      <c r="B46" s="10">
        <f t="shared" si="4"/>
        <v>43507</v>
      </c>
      <c r="C46" s="9">
        <f t="shared" si="2"/>
        <v>42</v>
      </c>
      <c r="D46" s="12"/>
      <c r="E46" s="9"/>
      <c r="F46" s="11"/>
      <c r="G46" s="9">
        <v>0.27</v>
      </c>
      <c r="H46" s="13">
        <f t="shared" si="21"/>
        <v>8.1000000000000014</v>
      </c>
      <c r="I46" s="14">
        <f t="shared" si="17"/>
        <v>5.2650000000000015</v>
      </c>
      <c r="J46" s="14">
        <f t="shared" si="18"/>
        <v>0.81000000000000016</v>
      </c>
      <c r="K46" s="15"/>
      <c r="L46" s="15">
        <v>3</v>
      </c>
      <c r="M46" s="15">
        <v>1</v>
      </c>
      <c r="N46" s="19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15">
      <c r="A47" s="9">
        <v>15</v>
      </c>
      <c r="B47" s="10">
        <f t="shared" si="4"/>
        <v>43514</v>
      </c>
      <c r="C47" s="9">
        <f t="shared" si="2"/>
        <v>43</v>
      </c>
      <c r="D47" s="9">
        <v>0.04</v>
      </c>
      <c r="E47" s="9"/>
      <c r="F47" s="11">
        <f>D47*B2</f>
        <v>20</v>
      </c>
      <c r="G47" s="9">
        <v>0.3</v>
      </c>
      <c r="H47" s="13">
        <f>G47*F47</f>
        <v>6</v>
      </c>
      <c r="I47" s="14">
        <f t="shared" ref="I47:I49" si="22">H47*0.77</f>
        <v>4.62</v>
      </c>
      <c r="J47" s="14">
        <f t="shared" si="18"/>
        <v>0.60000000000000009</v>
      </c>
      <c r="K47" s="15">
        <v>2</v>
      </c>
      <c r="L47" s="15">
        <v>1</v>
      </c>
      <c r="M47" s="15">
        <v>1</v>
      </c>
      <c r="N47" s="19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15">
      <c r="A48" s="9">
        <v>15</v>
      </c>
      <c r="B48" s="10">
        <f t="shared" si="4"/>
        <v>43521</v>
      </c>
      <c r="C48" s="9">
        <f t="shared" si="2"/>
        <v>44</v>
      </c>
      <c r="D48" s="12"/>
      <c r="E48" s="9"/>
      <c r="F48" s="11"/>
      <c r="G48" s="9">
        <v>0.3</v>
      </c>
      <c r="H48" s="13">
        <f t="shared" ref="H48:H49" si="23">F$47*G48</f>
        <v>6</v>
      </c>
      <c r="I48" s="14">
        <f t="shared" si="22"/>
        <v>4.62</v>
      </c>
      <c r="J48" s="14">
        <f t="shared" si="18"/>
        <v>0.60000000000000009</v>
      </c>
      <c r="K48" s="15">
        <v>2</v>
      </c>
      <c r="L48" s="15">
        <v>1</v>
      </c>
      <c r="M48" s="15">
        <v>1</v>
      </c>
      <c r="N48" s="19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15">
      <c r="A49" s="9">
        <v>15</v>
      </c>
      <c r="B49" s="10">
        <f t="shared" si="4"/>
        <v>43528</v>
      </c>
      <c r="C49" s="9">
        <f t="shared" si="2"/>
        <v>45</v>
      </c>
      <c r="D49" s="12"/>
      <c r="E49" s="9"/>
      <c r="F49" s="11"/>
      <c r="G49" s="9">
        <v>0.4</v>
      </c>
      <c r="H49" s="13">
        <f t="shared" si="23"/>
        <v>8</v>
      </c>
      <c r="I49" s="14">
        <f t="shared" si="22"/>
        <v>6.16</v>
      </c>
      <c r="J49" s="14">
        <f t="shared" si="18"/>
        <v>0.8</v>
      </c>
      <c r="K49" s="15">
        <v>2</v>
      </c>
      <c r="L49" s="15">
        <v>1</v>
      </c>
      <c r="M49" s="15">
        <v>1</v>
      </c>
      <c r="N49" s="19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15">
      <c r="A50" s="9">
        <v>16</v>
      </c>
      <c r="B50" s="10">
        <f t="shared" si="4"/>
        <v>43535</v>
      </c>
      <c r="C50" s="9">
        <f t="shared" si="2"/>
        <v>46</v>
      </c>
      <c r="D50" s="9">
        <v>0.06</v>
      </c>
      <c r="E50" s="9"/>
      <c r="F50" s="11">
        <f>D50*B2</f>
        <v>30</v>
      </c>
      <c r="G50" s="9">
        <v>0.33</v>
      </c>
      <c r="H50" s="13">
        <f>G50*F50</f>
        <v>9.9</v>
      </c>
      <c r="I50" s="14">
        <f>H50*0.85</f>
        <v>8.4150000000000009</v>
      </c>
      <c r="J50" s="14">
        <f t="shared" si="18"/>
        <v>0.9900000000000001</v>
      </c>
      <c r="K50" s="15">
        <v>1</v>
      </c>
      <c r="L50" s="15"/>
      <c r="M50" s="15"/>
      <c r="N50" s="19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15">
      <c r="A51" s="9">
        <v>16</v>
      </c>
      <c r="B51" s="10">
        <f t="shared" si="4"/>
        <v>43542</v>
      </c>
      <c r="C51" s="9">
        <f t="shared" si="2"/>
        <v>47</v>
      </c>
      <c r="D51" s="12"/>
      <c r="E51" s="9"/>
      <c r="F51" s="11"/>
      <c r="G51" s="9">
        <v>0.33</v>
      </c>
      <c r="H51" s="13">
        <f t="shared" ref="H51:H52" si="24">F$50*G51</f>
        <v>9.9</v>
      </c>
      <c r="I51" s="14">
        <f t="shared" ref="I51:I54" si="25">H51*0.65</f>
        <v>6.4350000000000005</v>
      </c>
      <c r="J51" s="14">
        <f t="shared" si="18"/>
        <v>0.9900000000000001</v>
      </c>
      <c r="K51" s="15"/>
      <c r="L51" s="15">
        <v>2</v>
      </c>
      <c r="M51" s="15">
        <v>1</v>
      </c>
      <c r="N51" s="19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15">
      <c r="A52" s="9">
        <v>16</v>
      </c>
      <c r="B52" s="10">
        <f t="shared" si="4"/>
        <v>43549</v>
      </c>
      <c r="C52" s="9">
        <f t="shared" si="2"/>
        <v>48</v>
      </c>
      <c r="D52" s="12"/>
      <c r="E52" s="9"/>
      <c r="F52" s="11"/>
      <c r="G52" s="9">
        <v>0.34</v>
      </c>
      <c r="H52" s="13">
        <f t="shared" si="24"/>
        <v>10.200000000000001</v>
      </c>
      <c r="I52" s="14">
        <f t="shared" si="25"/>
        <v>6.6300000000000008</v>
      </c>
      <c r="J52" s="14">
        <f t="shared" si="18"/>
        <v>1.0200000000000002</v>
      </c>
      <c r="K52" s="15">
        <v>1</v>
      </c>
      <c r="L52" s="15">
        <v>3</v>
      </c>
      <c r="M52" s="15">
        <v>2</v>
      </c>
      <c r="N52" s="19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15">
      <c r="A53" s="9">
        <v>17</v>
      </c>
      <c r="B53" s="10">
        <f t="shared" si="4"/>
        <v>43556</v>
      </c>
      <c r="C53" s="9">
        <f t="shared" si="2"/>
        <v>49</v>
      </c>
      <c r="D53" s="9">
        <v>0.02</v>
      </c>
      <c r="E53" s="9"/>
      <c r="F53" s="11">
        <f>D53*B2</f>
        <v>10</v>
      </c>
      <c r="G53" s="9">
        <v>0.25</v>
      </c>
      <c r="H53" s="13">
        <f>G53*F53</f>
        <v>2.5</v>
      </c>
      <c r="I53" s="14">
        <f t="shared" si="25"/>
        <v>1.625</v>
      </c>
      <c r="J53" s="14">
        <f t="shared" si="18"/>
        <v>0.25</v>
      </c>
      <c r="K53" s="15">
        <v>2</v>
      </c>
      <c r="L53" s="15">
        <v>1</v>
      </c>
      <c r="M53" s="15"/>
      <c r="N53" s="19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15">
      <c r="A54" s="9">
        <v>17</v>
      </c>
      <c r="B54" s="10">
        <f t="shared" si="4"/>
        <v>43563</v>
      </c>
      <c r="C54" s="9">
        <f t="shared" si="2"/>
        <v>50</v>
      </c>
      <c r="D54" s="12"/>
      <c r="E54" s="9"/>
      <c r="F54" s="11"/>
      <c r="G54" s="9">
        <v>0.25</v>
      </c>
      <c r="H54" s="13">
        <f t="shared" ref="H54:H55" si="26">F$53*G54</f>
        <v>2.5</v>
      </c>
      <c r="I54" s="14">
        <f t="shared" si="25"/>
        <v>1.625</v>
      </c>
      <c r="J54" s="14">
        <f t="shared" si="18"/>
        <v>0.25</v>
      </c>
      <c r="K54" s="15"/>
      <c r="L54" s="15">
        <v>4</v>
      </c>
      <c r="M54" s="15">
        <v>2</v>
      </c>
      <c r="N54" s="19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15">
      <c r="A55" s="9">
        <v>17</v>
      </c>
      <c r="B55" s="10">
        <f t="shared" si="4"/>
        <v>43570</v>
      </c>
      <c r="C55" s="9">
        <f t="shared" si="2"/>
        <v>51</v>
      </c>
      <c r="D55" s="12"/>
      <c r="E55" s="9"/>
      <c r="F55" s="11"/>
      <c r="G55" s="9">
        <v>0.25</v>
      </c>
      <c r="H55" s="13">
        <f t="shared" si="26"/>
        <v>2.5</v>
      </c>
      <c r="I55" s="14">
        <f t="shared" ref="I55:I56" si="27">H55*0.8</f>
        <v>2</v>
      </c>
      <c r="J55" s="14">
        <f t="shared" si="18"/>
        <v>0.25</v>
      </c>
      <c r="K55" s="15"/>
      <c r="L55" s="15"/>
      <c r="M55" s="15"/>
      <c r="N55" s="19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15">
      <c r="A56" s="9">
        <v>17</v>
      </c>
      <c r="B56" s="10">
        <f t="shared" si="4"/>
        <v>43577</v>
      </c>
      <c r="C56" s="9">
        <f t="shared" si="2"/>
        <v>52</v>
      </c>
      <c r="D56" s="12"/>
      <c r="E56" s="9"/>
      <c r="F56" s="11"/>
      <c r="G56" s="9">
        <v>0.25</v>
      </c>
      <c r="H56" s="13">
        <f>F53*G56</f>
        <v>2.5</v>
      </c>
      <c r="I56" s="14">
        <f t="shared" si="27"/>
        <v>2</v>
      </c>
      <c r="J56" s="14">
        <f t="shared" si="18"/>
        <v>0.25</v>
      </c>
      <c r="K56" s="15"/>
      <c r="L56" s="15">
        <v>1</v>
      </c>
      <c r="M56" s="15"/>
      <c r="N56" s="19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15">
      <c r="A57" s="6" t="s">
        <v>15</v>
      </c>
      <c r="B57" s="18"/>
      <c r="C57" s="18"/>
      <c r="D57" s="6">
        <f>SUM(D5:D56)</f>
        <v>1.0000000000000002</v>
      </c>
      <c r="E57" s="6"/>
      <c r="F57" s="17">
        <f>SUM(F5:F56)</f>
        <v>500</v>
      </c>
      <c r="G57" s="18"/>
      <c r="H57" s="17">
        <f t="shared" ref="H57:M57" si="28">SUM(H5:H56)</f>
        <v>499.59999999999997</v>
      </c>
      <c r="I57" s="8">
        <f t="shared" si="28"/>
        <v>253.6</v>
      </c>
      <c r="J57" s="8">
        <f t="shared" si="28"/>
        <v>36.460000000000008</v>
      </c>
      <c r="K57" s="6">
        <f t="shared" si="28"/>
        <v>50</v>
      </c>
      <c r="L57" s="6">
        <f t="shared" si="28"/>
        <v>63</v>
      </c>
      <c r="M57" s="6">
        <f t="shared" si="28"/>
        <v>59</v>
      </c>
      <c r="N57" s="18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15">
      <c r="A58" s="1"/>
      <c r="B58" s="1"/>
      <c r="C58" s="1"/>
      <c r="D58" s="1"/>
      <c r="E58" s="1"/>
      <c r="F58" s="5"/>
      <c r="G58" s="1"/>
      <c r="H58" s="5"/>
      <c r="I58" s="3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15">
      <c r="A59" s="1"/>
      <c r="B59" s="1"/>
      <c r="C59" s="1"/>
      <c r="D59" s="1"/>
      <c r="E59" s="1"/>
      <c r="F59" s="5"/>
      <c r="G59" s="1"/>
      <c r="H59" s="1"/>
      <c r="I59" s="3"/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seth@outdoorsi.org</cp:lastModifiedBy>
  <dcterms:created xsi:type="dcterms:W3CDTF">2018-06-20T13:12:05Z</dcterms:created>
  <dcterms:modified xsi:type="dcterms:W3CDTF">2018-08-16T15:34:27Z</dcterms:modified>
</cp:coreProperties>
</file>